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5300" windowHeight="8715"/>
  </bookViews>
  <sheets>
    <sheet name="methfinance" sheetId="1" r:id="rId1"/>
  </sheets>
  <externalReferences>
    <externalReference r:id="rId2"/>
  </externalReferences>
  <definedNames>
    <definedName name="\a">#REF!</definedName>
    <definedName name="\b">#REF!</definedName>
    <definedName name="_93">#REF!</definedName>
    <definedName name="B">#REF!</definedName>
    <definedName name="_xlnm.Print_Area" localSheetId="0">methfinance!$A$1:$I$27</definedName>
    <definedName name="Print_Area_MI">#REF!</definedName>
    <definedName name="PRINT_TITLES_MI">#REF!</definedName>
    <definedName name="TIME">#REF!</definedName>
    <definedName name="Z_E22A0BC1_1ECD_4670_8BAB_5391F399CD05_.wvu.Cols" localSheetId="0" hidden="1">methfinance!$C:$C</definedName>
    <definedName name="Z_E22A0BC1_1ECD_4670_8BAB_5391F399CD05_.wvu.PrintArea" localSheetId="0" hidden="1">methfinance!$A$1:$I$27</definedName>
  </definedNames>
  <calcPr calcId="145621"/>
</workbook>
</file>

<file path=xl/calcChain.xml><?xml version="1.0" encoding="utf-8"?>
<calcChain xmlns="http://schemas.openxmlformats.org/spreadsheetml/2006/main">
  <c r="H26" i="1" l="1"/>
  <c r="H25" i="1"/>
  <c r="I25" i="1" s="1"/>
  <c r="H24" i="1"/>
  <c r="H23" i="1"/>
  <c r="I23" i="1" s="1"/>
  <c r="H22" i="1"/>
  <c r="I22" i="1" s="1"/>
  <c r="F21" i="1"/>
  <c r="G16" i="1"/>
  <c r="G21" i="1" s="1"/>
  <c r="E16" i="1"/>
  <c r="E21" i="1" s="1"/>
  <c r="E27" i="1" s="1"/>
  <c r="D16" i="1"/>
  <c r="D21" i="1" s="1"/>
  <c r="D27" i="1" s="1"/>
  <c r="C16" i="1"/>
  <c r="C21" i="1" s="1"/>
  <c r="C27" i="1" s="1"/>
  <c r="G15" i="1"/>
  <c r="H15" i="1" s="1"/>
  <c r="I15" i="1" s="1"/>
  <c r="E15" i="1"/>
  <c r="D15" i="1"/>
  <c r="C15" i="1"/>
  <c r="G14" i="1"/>
  <c r="H14" i="1" s="1"/>
  <c r="I14" i="1" s="1"/>
  <c r="E14" i="1"/>
  <c r="D14" i="1"/>
  <c r="C14" i="1"/>
  <c r="G13" i="1"/>
  <c r="E13" i="1"/>
  <c r="D13" i="1"/>
  <c r="C13" i="1"/>
  <c r="G12" i="1"/>
  <c r="E12" i="1"/>
  <c r="D12" i="1"/>
  <c r="C12" i="1"/>
  <c r="G11" i="1"/>
  <c r="E11" i="1"/>
  <c r="D11" i="1"/>
  <c r="C11" i="1"/>
  <c r="G10" i="1"/>
  <c r="E10" i="1"/>
  <c r="D10" i="1"/>
  <c r="C10" i="1"/>
  <c r="G9" i="1"/>
  <c r="E9" i="1"/>
  <c r="D9" i="1"/>
  <c r="C9" i="1"/>
  <c r="G7" i="1"/>
  <c r="E7" i="1"/>
  <c r="D7" i="1"/>
  <c r="C7" i="1"/>
  <c r="H7" i="1" l="1"/>
  <c r="I7" i="1" s="1"/>
  <c r="H9" i="1"/>
  <c r="I9" i="1" s="1"/>
  <c r="H10" i="1"/>
  <c r="I10" i="1" s="1"/>
  <c r="H11" i="1"/>
  <c r="I11" i="1" s="1"/>
  <c r="H12" i="1"/>
  <c r="I12" i="1" s="1"/>
  <c r="H13" i="1"/>
  <c r="I13" i="1" s="1"/>
  <c r="G27" i="1"/>
  <c r="H27" i="1" s="1"/>
  <c r="I27" i="1" s="1"/>
  <c r="H21" i="1"/>
  <c r="I21" i="1" s="1"/>
  <c r="H16" i="1"/>
  <c r="I16" i="1" s="1"/>
</calcChain>
</file>

<file path=xl/sharedStrings.xml><?xml version="1.0" encoding="utf-8"?>
<sst xmlns="http://schemas.openxmlformats.org/spreadsheetml/2006/main" count="27" uniqueCount="25">
  <si>
    <t>BUDGETED EXPENDITURES</t>
  </si>
  <si>
    <t>2005</t>
  </si>
  <si>
    <t>2006</t>
  </si>
  <si>
    <t>BUDGET</t>
  </si>
  <si>
    <t>ACTUAL</t>
  </si>
  <si>
    <t>Variance</t>
  </si>
  <si>
    <t>%</t>
  </si>
  <si>
    <t>Account Groups</t>
  </si>
  <si>
    <t>Number of Positions</t>
  </si>
  <si>
    <t>Salaries, Wages &amp; Related</t>
  </si>
  <si>
    <t>Employee Benefits</t>
  </si>
  <si>
    <t>Office &amp; Field Operations</t>
  </si>
  <si>
    <t>Computer Operations</t>
  </si>
  <si>
    <t>Professional Services</t>
  </si>
  <si>
    <t>Office Space, Utilities &amp; Maint.</t>
  </si>
  <si>
    <t>Capital Expenditures</t>
  </si>
  <si>
    <t>TOTAL BUDGET</t>
  </si>
  <si>
    <t>Jurisdiction Allocations</t>
  </si>
  <si>
    <t>Interest Income</t>
  </si>
  <si>
    <t>Other Income</t>
  </si>
  <si>
    <t>Application of Unreserved Funds</t>
  </si>
  <si>
    <t xml:space="preserve">    General Fund</t>
  </si>
  <si>
    <t xml:space="preserve">    Internal Service Fund</t>
  </si>
  <si>
    <t>REVENUES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</si>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</sst>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0_);[Red]\(0\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Verdana"/>
      <family val="2"/>
    </font>
    <font>
      <sz val="12"/>
      <name val="Verdana"/>
      <family val="2"/>
    </font>
    <font>
      <sz val="10"/>
      <name val="MS Sans Serif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38" fontId="1" fillId="0" borderId="0"/>
    <xf numFmtId="0" fontId="5" fillId="0" borderId="2" applyNumberFormat="0" applyAlignment="0" applyProtection="0">
      <alignment horizontal="left" vertical="center"/>
    </xf>
    <xf numFmtId="0" fontId="5" fillId="0" borderId="3">
      <alignment horizontal="left" vertical="center"/>
    </xf>
  </cellStyleXfs>
  <cellXfs count="18">
    <xf numFmtId="0" fontId="0" fillId="0" borderId="0" xfId="0"/>
    <xf numFmtId="38" fontId="2" fillId="0" borderId="0" xfId="2" applyFont="1"/>
    <xf numFmtId="38" fontId="3" fillId="0" borderId="0" xfId="2" applyFont="1"/>
    <xf numFmtId="38" fontId="3" fillId="0" borderId="0" xfId="2" quotePrefix="1" applyFon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164" fontId="3" fillId="0" borderId="0" xfId="2" applyNumberFormat="1" applyFont="1"/>
    <xf numFmtId="38" fontId="3" fillId="0" borderId="1" xfId="2" applyFont="1" applyBorder="1" applyAlignment="1">
      <alignment horizontal="center"/>
    </xf>
    <xf numFmtId="37" fontId="3" fillId="0" borderId="0" xfId="2" applyNumberFormat="1" applyFont="1"/>
    <xf numFmtId="165" fontId="3" fillId="0" borderId="0" xfId="1" applyNumberFormat="1" applyFont="1"/>
    <xf numFmtId="6" fontId="3" fillId="0" borderId="0" xfId="2" applyNumberFormat="1" applyFont="1"/>
    <xf numFmtId="38" fontId="3" fillId="0" borderId="0" xfId="2" applyNumberFormat="1" applyFont="1"/>
    <xf numFmtId="38" fontId="3" fillId="0" borderId="1" xfId="2" applyFont="1" applyBorder="1"/>
    <xf numFmtId="38" fontId="3" fillId="0" borderId="1" xfId="2" applyNumberFormat="1" applyFont="1" applyBorder="1"/>
    <xf numFmtId="37" fontId="3" fillId="0" borderId="1" xfId="2" applyNumberFormat="1" applyFont="1" applyBorder="1"/>
    <xf numFmtId="165" fontId="3" fillId="0" borderId="1" xfId="1" applyNumberFormat="1" applyFont="1" applyBorder="1"/>
    <xf numFmtId="38" fontId="3" fillId="0" borderId="0" xfId="2" applyFont="1" applyAlignment="1">
      <alignment horizontal="center"/>
    </xf>
    <xf numFmtId="165" fontId="3" fillId="0" borderId="0" xfId="2" applyNumberFormat="1" applyFont="1"/>
    <xf numFmtId="10" fontId="3" fillId="0" borderId="0" xfId="2" applyNumberFormat="1" applyFont="1"/>
  </cellXfs>
  <cellStyles count="5">
    <cellStyle name="Header1" xfId="3"/>
    <cellStyle name="Header2" xfId="4"/>
    <cellStyle name="Normal" xfId="0" builtinId="0"/>
    <cellStyle name="Normal_05METHFINANCE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arriscad.net/Users/BGarton/Documents/BUDGET/12%20BUD/2012%20COMBUD%20V%20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tbudprint"/>
      <sheetName val="methfinance"/>
      <sheetName val="2012"/>
      <sheetName val="2011"/>
      <sheetName val="2010 actual"/>
      <sheetName val="budprint"/>
      <sheetName val="2009"/>
      <sheetName val="comparebudprint"/>
      <sheetName val="07-12 combined"/>
      <sheetName val="2008"/>
      <sheetName val="2007"/>
    </sheetNames>
    <sheetDataSet>
      <sheetData sheetId="0"/>
      <sheetData sheetId="1"/>
      <sheetData sheetId="2">
        <row r="5">
          <cell r="D5">
            <v>623</v>
          </cell>
        </row>
        <row r="83">
          <cell r="D83">
            <v>32101197</v>
          </cell>
        </row>
        <row r="84">
          <cell r="D84">
            <v>10915933</v>
          </cell>
        </row>
        <row r="85">
          <cell r="D85">
            <v>5114076</v>
          </cell>
        </row>
        <row r="86">
          <cell r="D86">
            <v>1290947</v>
          </cell>
        </row>
        <row r="87">
          <cell r="D87">
            <v>9347469</v>
          </cell>
        </row>
        <row r="88">
          <cell r="D88">
            <v>4134804</v>
          </cell>
        </row>
        <row r="89">
          <cell r="D89">
            <v>225000</v>
          </cell>
        </row>
        <row r="90">
          <cell r="D90">
            <v>63129426</v>
          </cell>
        </row>
      </sheetData>
      <sheetData sheetId="3">
        <row r="5">
          <cell r="D5">
            <v>630</v>
          </cell>
        </row>
        <row r="83">
          <cell r="D83">
            <v>33096092</v>
          </cell>
        </row>
        <row r="84">
          <cell r="D84">
            <v>10369218</v>
          </cell>
        </row>
        <row r="85">
          <cell r="D85">
            <v>5410822.9500000002</v>
          </cell>
        </row>
        <row r="86">
          <cell r="D86">
            <v>1211347</v>
          </cell>
        </row>
        <row r="87">
          <cell r="D87">
            <v>9160492</v>
          </cell>
        </row>
        <row r="88">
          <cell r="D88">
            <v>4287939</v>
          </cell>
        </row>
        <row r="89">
          <cell r="D89">
            <v>225000</v>
          </cell>
        </row>
        <row r="90">
          <cell r="D90">
            <v>63760910.950000003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28"/>
  <sheetViews>
    <sheetView showGridLines="0" tabSelected="1" topLeftCell="A10" workbookViewId="0">
      <selection activeCell="E32" sqref="E32"/>
    </sheetView>
  </sheetViews>
  <sheetFormatPr defaultColWidth="9.7109375" defaultRowHeight="15" x14ac:dyDescent="0.2"/>
  <cols>
    <col min="1" max="1" width="48.140625" style="2" customWidth="1"/>
    <col min="2" max="2" width="4.42578125" style="2" customWidth="1"/>
    <col min="3" max="3" width="17.7109375" style="2" hidden="1" customWidth="1"/>
    <col min="4" max="4" width="18.28515625" style="2" hidden="1" customWidth="1"/>
    <col min="5" max="5" width="18.28515625" style="2" customWidth="1"/>
    <col min="6" max="6" width="2.42578125" style="2" customWidth="1"/>
    <col min="7" max="7" width="19.85546875" style="2" customWidth="1"/>
    <col min="8" max="8" width="19.28515625" style="2" customWidth="1"/>
    <col min="9" max="9" width="14" style="2" bestFit="1" customWidth="1"/>
    <col min="10" max="16384" width="9.7109375" style="2"/>
  </cols>
  <sheetData>
    <row r="4" spans="1:9" ht="16.149999999999999" x14ac:dyDescent="0.3">
      <c r="A4" s="1" t="s">
        <v>0</v>
      </c>
      <c r="C4" s="3" t="s">
        <v>1</v>
      </c>
      <c r="D4" s="3" t="s">
        <v>2</v>
      </c>
      <c r="E4" s="4">
        <v>2011</v>
      </c>
      <c r="F4" s="5"/>
      <c r="G4" s="4">
        <v>2012</v>
      </c>
    </row>
    <row r="5" spans="1:9" ht="16.149999999999999" x14ac:dyDescent="0.3">
      <c r="C5" s="6" t="s">
        <v>3</v>
      </c>
      <c r="D5" s="6" t="s">
        <v>4</v>
      </c>
      <c r="E5" s="6" t="s">
        <v>3</v>
      </c>
      <c r="G5" s="6" t="s">
        <v>3</v>
      </c>
      <c r="H5" s="6" t="s">
        <v>5</v>
      </c>
      <c r="I5" s="6" t="s">
        <v>6</v>
      </c>
    </row>
    <row r="6" spans="1:9" ht="16.149999999999999" x14ac:dyDescent="0.3">
      <c r="A6" s="1" t="s">
        <v>7</v>
      </c>
    </row>
    <row r="7" spans="1:9" ht="16.149999999999999" x14ac:dyDescent="0.3">
      <c r="A7" s="2" t="s">
        <v>8</v>
      </c>
      <c r="C7" s="2" t="e">
        <f>+#REF!</f>
        <v>#REF!</v>
      </c>
      <c r="D7" s="2" t="e">
        <f>+#REF!</f>
        <v>#REF!</v>
      </c>
      <c r="E7" s="2">
        <f>+'[1]2011'!D5</f>
        <v>630</v>
      </c>
      <c r="G7" s="2">
        <f>+'[1]2012'!D5</f>
        <v>623</v>
      </c>
      <c r="H7" s="7">
        <f>+G7-E7</f>
        <v>-7</v>
      </c>
      <c r="I7" s="8">
        <f>+H7/E7</f>
        <v>-1.1111111111111112E-2</v>
      </c>
    </row>
    <row r="8" spans="1:9" ht="16.149999999999999" x14ac:dyDescent="0.3">
      <c r="H8" s="7"/>
      <c r="I8" s="8"/>
    </row>
    <row r="9" spans="1:9" ht="16.149999999999999" x14ac:dyDescent="0.3">
      <c r="A9" s="2" t="s">
        <v>9</v>
      </c>
      <c r="C9" s="2" t="e">
        <f>+#REF!</f>
        <v>#REF!</v>
      </c>
      <c r="D9" s="9" t="e">
        <f>+#REF!</f>
        <v>#REF!</v>
      </c>
      <c r="E9" s="9">
        <f>+'[1]2011'!D83</f>
        <v>33096092</v>
      </c>
      <c r="F9" s="9"/>
      <c r="G9" s="9">
        <f>+'[1]2012'!D83</f>
        <v>32101197</v>
      </c>
      <c r="H9" s="7">
        <f t="shared" ref="H9:H16" si="0">+G9-E9</f>
        <v>-994895</v>
      </c>
      <c r="I9" s="8">
        <f t="shared" ref="I9:I16" si="1">+H9/E9</f>
        <v>-3.0060799927677261E-2</v>
      </c>
    </row>
    <row r="10" spans="1:9" ht="16.149999999999999" x14ac:dyDescent="0.3">
      <c r="A10" s="2" t="s">
        <v>10</v>
      </c>
      <c r="C10" s="2" t="e">
        <f>+#REF!</f>
        <v>#REF!</v>
      </c>
      <c r="D10" s="2" t="e">
        <f>+#REF!</f>
        <v>#REF!</v>
      </c>
      <c r="E10" s="10">
        <f>+'[1]2011'!D84</f>
        <v>10369218</v>
      </c>
      <c r="G10" s="2">
        <f>+'[1]2012'!D84</f>
        <v>10915933</v>
      </c>
      <c r="H10" s="7">
        <f t="shared" si="0"/>
        <v>546715</v>
      </c>
      <c r="I10" s="8">
        <f t="shared" si="1"/>
        <v>5.2724805284255764E-2</v>
      </c>
    </row>
    <row r="11" spans="1:9" ht="16.149999999999999" x14ac:dyDescent="0.3">
      <c r="A11" s="2" t="s">
        <v>11</v>
      </c>
      <c r="C11" s="2" t="e">
        <f>+#REF!</f>
        <v>#REF!</v>
      </c>
      <c r="D11" s="2" t="e">
        <f>+#REF!</f>
        <v>#REF!</v>
      </c>
      <c r="E11" s="10">
        <f>+'[1]2011'!D85</f>
        <v>5410822.9500000002</v>
      </c>
      <c r="G11" s="2">
        <f>+'[1]2012'!D85</f>
        <v>5114076</v>
      </c>
      <c r="H11" s="7">
        <f t="shared" si="0"/>
        <v>-296746.95000000019</v>
      </c>
      <c r="I11" s="8">
        <f t="shared" si="1"/>
        <v>-5.4843219366473669E-2</v>
      </c>
    </row>
    <row r="12" spans="1:9" ht="16.149999999999999" x14ac:dyDescent="0.3">
      <c r="A12" s="2" t="s">
        <v>12</v>
      </c>
      <c r="C12" s="2" t="e">
        <f>+#REF!</f>
        <v>#REF!</v>
      </c>
      <c r="D12" s="2" t="e">
        <f>+#REF!</f>
        <v>#REF!</v>
      </c>
      <c r="E12" s="10">
        <f>+'[1]2011'!D86</f>
        <v>1211347</v>
      </c>
      <c r="G12" s="2">
        <f>+'[1]2012'!D86</f>
        <v>1290947</v>
      </c>
      <c r="H12" s="7">
        <f t="shared" si="0"/>
        <v>79600</v>
      </c>
      <c r="I12" s="8">
        <f t="shared" si="1"/>
        <v>6.5711971879238565E-2</v>
      </c>
    </row>
    <row r="13" spans="1:9" ht="16.149999999999999" x14ac:dyDescent="0.3">
      <c r="A13" s="2" t="s">
        <v>13</v>
      </c>
      <c r="C13" s="2" t="e">
        <f>+#REF!</f>
        <v>#REF!</v>
      </c>
      <c r="D13" s="2" t="e">
        <f>+#REF!</f>
        <v>#REF!</v>
      </c>
      <c r="E13" s="10">
        <f>+'[1]2011'!D87</f>
        <v>9160492</v>
      </c>
      <c r="G13" s="2">
        <f>+'[1]2012'!D87</f>
        <v>9347469</v>
      </c>
      <c r="H13" s="7">
        <f t="shared" si="0"/>
        <v>186977</v>
      </c>
      <c r="I13" s="8">
        <f t="shared" si="1"/>
        <v>2.0411239920301225E-2</v>
      </c>
    </row>
    <row r="14" spans="1:9" ht="16.149999999999999" x14ac:dyDescent="0.3">
      <c r="A14" s="2" t="s">
        <v>14</v>
      </c>
      <c r="C14" s="2" t="e">
        <f>+#REF!</f>
        <v>#REF!</v>
      </c>
      <c r="D14" s="2" t="e">
        <f>+#REF!</f>
        <v>#REF!</v>
      </c>
      <c r="E14" s="10">
        <f>+'[1]2011'!D88</f>
        <v>4287939</v>
      </c>
      <c r="G14" s="2">
        <f>+'[1]2012'!D88</f>
        <v>4134804</v>
      </c>
      <c r="H14" s="7">
        <f t="shared" si="0"/>
        <v>-153135</v>
      </c>
      <c r="I14" s="8">
        <f t="shared" si="1"/>
        <v>-3.5712961401736361E-2</v>
      </c>
    </row>
    <row r="15" spans="1:9" ht="16.149999999999999" x14ac:dyDescent="0.3">
      <c r="A15" s="2" t="s">
        <v>15</v>
      </c>
      <c r="C15" s="11" t="e">
        <f>+#REF!</f>
        <v>#REF!</v>
      </c>
      <c r="D15" s="11" t="e">
        <f>+#REF!</f>
        <v>#REF!</v>
      </c>
      <c r="E15" s="12">
        <f>+'[1]2011'!D89</f>
        <v>225000</v>
      </c>
      <c r="G15" s="11">
        <f>+'[1]2012'!D89</f>
        <v>225000</v>
      </c>
      <c r="H15" s="13">
        <f t="shared" si="0"/>
        <v>0</v>
      </c>
      <c r="I15" s="14">
        <f t="shared" si="1"/>
        <v>0</v>
      </c>
    </row>
    <row r="16" spans="1:9" ht="16.149999999999999" x14ac:dyDescent="0.3">
      <c r="A16" s="15" t="s">
        <v>16</v>
      </c>
      <c r="C16" s="9" t="e">
        <f>+#REF!</f>
        <v>#REF!</v>
      </c>
      <c r="D16" s="9" t="e">
        <f>+#REF!</f>
        <v>#REF!</v>
      </c>
      <c r="E16" s="9">
        <f>+'[1]2011'!D90</f>
        <v>63760910.950000003</v>
      </c>
      <c r="G16" s="2">
        <f>+'[1]2012'!D90</f>
        <v>63129426</v>
      </c>
      <c r="H16" s="7">
        <f t="shared" si="0"/>
        <v>-631484.95000000298</v>
      </c>
      <c r="I16" s="8">
        <f t="shared" si="1"/>
        <v>-9.9039511919018931E-3</v>
      </c>
    </row>
    <row r="17" spans="1:9" ht="16.149999999999999" x14ac:dyDescent="0.3">
      <c r="H17" s="7"/>
      <c r="I17" s="16"/>
    </row>
    <row r="18" spans="1:9" ht="16.149999999999999" x14ac:dyDescent="0.3">
      <c r="H18" s="7"/>
      <c r="I18" s="16"/>
    </row>
    <row r="19" spans="1:9" ht="16.149999999999999" x14ac:dyDescent="0.3">
      <c r="H19" s="7"/>
      <c r="I19" s="16"/>
    </row>
    <row r="20" spans="1:9" ht="16.149999999999999" x14ac:dyDescent="0.3">
      <c r="A20" s="1" t="s">
        <v>23</v>
      </c>
      <c r="H20" s="7"/>
      <c r="I20" s="16"/>
    </row>
    <row r="21" spans="1:9" ht="16.149999999999999" x14ac:dyDescent="0.3">
      <c r="A21" s="2" t="s">
        <v>17</v>
      </c>
      <c r="C21" s="9" t="e">
        <f>+C16-C22-C23-C25</f>
        <v>#REF!</v>
      </c>
      <c r="D21" s="9" t="e">
        <f>+D16-D22-D23-D25</f>
        <v>#REF!</v>
      </c>
      <c r="E21" s="9">
        <f>+E16-E22-E23-E25</f>
        <v>61060910.950000003</v>
      </c>
      <c r="F21" s="9">
        <f>+F16-F22-F23-F25</f>
        <v>0</v>
      </c>
      <c r="G21" s="9">
        <f>+G16-G22-G23-G25</f>
        <v>60429426</v>
      </c>
      <c r="H21" s="7">
        <f t="shared" ref="H21:H27" si="2">+G21-E21</f>
        <v>-631484.95000000298</v>
      </c>
      <c r="I21" s="8">
        <f>+H21/E21</f>
        <v>-1.0341885507032432E-2</v>
      </c>
    </row>
    <row r="22" spans="1:9" ht="16.149999999999999" x14ac:dyDescent="0.3">
      <c r="A22" s="2" t="s">
        <v>18</v>
      </c>
      <c r="C22" s="2">
        <v>220000</v>
      </c>
      <c r="D22" s="2">
        <v>350000</v>
      </c>
      <c r="E22" s="2">
        <v>100000</v>
      </c>
      <c r="G22" s="2">
        <v>30000</v>
      </c>
      <c r="H22" s="7">
        <f t="shared" si="2"/>
        <v>-70000</v>
      </c>
      <c r="I22" s="8">
        <f>+H22/E22</f>
        <v>-0.7</v>
      </c>
    </row>
    <row r="23" spans="1:9" ht="16.149999999999999" x14ac:dyDescent="0.3">
      <c r="A23" s="2" t="s">
        <v>19</v>
      </c>
      <c r="C23" s="2">
        <v>200000</v>
      </c>
      <c r="D23" s="2">
        <v>200000</v>
      </c>
      <c r="E23" s="2">
        <v>600000</v>
      </c>
      <c r="G23" s="2">
        <v>600000</v>
      </c>
      <c r="H23" s="7">
        <f t="shared" si="2"/>
        <v>0</v>
      </c>
      <c r="I23" s="8">
        <f>+H23/E23</f>
        <v>0</v>
      </c>
    </row>
    <row r="24" spans="1:9" ht="16.149999999999999" x14ac:dyDescent="0.3">
      <c r="A24" s="2" t="s">
        <v>20</v>
      </c>
      <c r="H24" s="7">
        <f t="shared" si="2"/>
        <v>0</v>
      </c>
      <c r="I24" s="8"/>
    </row>
    <row r="25" spans="1:9" ht="16.149999999999999" x14ac:dyDescent="0.3">
      <c r="A25" s="2" t="s">
        <v>21</v>
      </c>
      <c r="C25" s="2">
        <v>350000</v>
      </c>
      <c r="D25" s="2">
        <v>350000</v>
      </c>
      <c r="E25" s="2">
        <v>2000000</v>
      </c>
      <c r="G25" s="2">
        <v>2070000</v>
      </c>
      <c r="H25" s="7">
        <f t="shared" si="2"/>
        <v>70000</v>
      </c>
      <c r="I25" s="8">
        <f>+H25/E25</f>
        <v>3.5000000000000003E-2</v>
      </c>
    </row>
    <row r="26" spans="1:9" x14ac:dyDescent="0.2">
      <c r="A26" s="2" t="s">
        <v>22</v>
      </c>
      <c r="C26" s="11">
        <v>0</v>
      </c>
      <c r="D26" s="11">
        <v>0</v>
      </c>
      <c r="E26" s="11">
        <v>0</v>
      </c>
      <c r="G26" s="11">
        <v>0</v>
      </c>
      <c r="H26" s="13">
        <f t="shared" si="2"/>
        <v>0</v>
      </c>
      <c r="I26" s="14"/>
    </row>
    <row r="27" spans="1:9" x14ac:dyDescent="0.2">
      <c r="A27" s="15" t="s">
        <v>24</v>
      </c>
      <c r="C27" s="9" t="e">
        <f>SUM(C21:C26)</f>
        <v>#REF!</v>
      </c>
      <c r="D27" s="9" t="e">
        <f>SUM(D21:D26)</f>
        <v>#REF!</v>
      </c>
      <c r="E27" s="9">
        <f>SUM(E21:E26)</f>
        <v>63760910.950000003</v>
      </c>
      <c r="G27" s="9">
        <f>SUM(G21:G26)</f>
        <v>63129426</v>
      </c>
      <c r="H27" s="7">
        <f t="shared" si="2"/>
        <v>-631484.95000000298</v>
      </c>
      <c r="I27" s="8">
        <f>+H27/E27</f>
        <v>-9.9039511919018931E-3</v>
      </c>
    </row>
    <row r="28" spans="1:9" x14ac:dyDescent="0.2">
      <c r="I28" s="17"/>
    </row>
  </sheetData>
  <printOptions horizontalCentered="1"/>
  <pageMargins left="0.75" right="0.75" top="1.22" bottom="1" header="0.84" footer="0.5"/>
  <pageSetup scale="76" firstPageNumber="8" orientation="portrait" useFirstPageNumber="1" horizontalDpi="4294967292" r:id="rId1"/>
  <headerFooter alignWithMargins="0">
    <oddHeader>&amp;C&amp;12EXPENDITURE SUMMARY AND METHOD OF FINANCING
2012 BUDGET</oddHeader>
    <oddFooter>&amp;C&amp;11&amp;P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methfinance</vt:lpstr>
      <vt:lpstr>methfinance!Print_Area</vt:lpstr>
    </vt:vector>
  </TitlesOfParts>
  <Company>HCAD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Garton</dc:creator>
  <cp:lastModifiedBy>Tracey Dang</cp:lastModifiedBy>
  <dcterms:created xsi:type="dcterms:W3CDTF">2014-02-20T20:46:34Z</dcterms:created>
  <dcterms:modified xsi:type="dcterms:W3CDTF">2017-07-25T14:30:11Z</dcterms:modified>
</cp:coreProperties>
</file>